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45" windowWidth="19320" windowHeight="11700" tabRatio="796"/>
  </bookViews>
  <sheets>
    <sheet name="смета_КП" sheetId="4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41" l="1"/>
  <c r="F56" i="41" s="1"/>
  <c r="E61" i="41"/>
  <c r="E59" i="41"/>
  <c r="F76" i="41"/>
  <c r="A71" i="41"/>
  <c r="A46" i="41"/>
  <c r="D65" i="41"/>
  <c r="D66" i="41" s="1"/>
  <c r="F66" i="41" s="1"/>
  <c r="F64" i="41"/>
  <c r="F63" i="41"/>
  <c r="F62" i="41"/>
  <c r="F61" i="41"/>
  <c r="F60" i="41"/>
  <c r="D59" i="41"/>
  <c r="F58" i="41"/>
  <c r="F57" i="41"/>
  <c r="F55" i="41"/>
  <c r="F54" i="41"/>
  <c r="F53" i="41"/>
  <c r="F52" i="41"/>
  <c r="E51" i="41"/>
  <c r="F50" i="41"/>
  <c r="F49" i="41"/>
  <c r="F48" i="41"/>
  <c r="F47" i="41"/>
  <c r="A47" i="4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F46" i="41"/>
  <c r="F73" i="41"/>
  <c r="F72" i="41"/>
  <c r="F71" i="41"/>
  <c r="F70" i="41"/>
  <c r="D40" i="41"/>
  <c r="D41" i="41" s="1"/>
  <c r="F41" i="41" s="1"/>
  <c r="F39" i="41"/>
  <c r="F38" i="41"/>
  <c r="F37" i="41"/>
  <c r="E35" i="41"/>
  <c r="F35" i="41" s="1"/>
  <c r="E34" i="41"/>
  <c r="E36" i="41" s="1"/>
  <c r="F36" i="41" s="1"/>
  <c r="F33" i="41"/>
  <c r="F32" i="41"/>
  <c r="F31" i="41"/>
  <c r="D29" i="41"/>
  <c r="D30" i="41" s="1"/>
  <c r="E28" i="41"/>
  <c r="D28" i="41"/>
  <c r="F28" i="41" s="1"/>
  <c r="E26" i="41"/>
  <c r="D26" i="41"/>
  <c r="D27" i="41" s="1"/>
  <c r="E25" i="41"/>
  <c r="D25" i="41"/>
  <c r="F25" i="41" s="1"/>
  <c r="E24" i="41"/>
  <c r="F24" i="41" s="1"/>
  <c r="F23" i="41"/>
  <c r="E21" i="41"/>
  <c r="F21" i="41" s="1"/>
  <c r="F20" i="41"/>
  <c r="E20" i="41"/>
  <c r="E19" i="41"/>
  <c r="F19" i="41" s="1"/>
  <c r="D18" i="41"/>
  <c r="F17" i="41"/>
  <c r="F16" i="41"/>
  <c r="E15" i="41"/>
  <c r="E27" i="41" s="1"/>
  <c r="D15" i="41"/>
  <c r="F14" i="41"/>
  <c r="F13" i="41"/>
  <c r="F12" i="41"/>
  <c r="F11" i="41"/>
  <c r="F10" i="41"/>
  <c r="E10" i="41"/>
  <c r="E22" i="41" s="1"/>
  <c r="F22" i="41" s="1"/>
  <c r="F9" i="41"/>
  <c r="F8" i="41"/>
  <c r="F7" i="41"/>
  <c r="F6" i="41"/>
  <c r="A6" i="4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72" i="41" s="1"/>
  <c r="A73" i="41" s="1"/>
  <c r="F5" i="41"/>
  <c r="F51" i="41" l="1"/>
  <c r="F15" i="41"/>
  <c r="F34" i="41"/>
  <c r="F59" i="41"/>
  <c r="F68" i="41" s="1"/>
  <c r="F75" i="41" s="1"/>
  <c r="F65" i="41"/>
  <c r="F69" i="41" s="1"/>
  <c r="F27" i="41"/>
  <c r="E29" i="41"/>
  <c r="E30" i="41"/>
  <c r="F30" i="41" s="1"/>
  <c r="E18" i="41"/>
  <c r="F18" i="41" s="1"/>
  <c r="F43" i="41" s="1"/>
  <c r="F26" i="41"/>
  <c r="F29" i="41"/>
  <c r="F40" i="41"/>
  <c r="F67" i="41" l="1"/>
  <c r="F44" i="41"/>
  <c r="F74" i="41" s="1"/>
  <c r="F42" i="41" l="1"/>
</calcChain>
</file>

<file path=xl/sharedStrings.xml><?xml version="1.0" encoding="utf-8"?>
<sst xmlns="http://schemas.openxmlformats.org/spreadsheetml/2006/main" count="142" uniqueCount="67">
  <si>
    <t>шт.</t>
  </si>
  <si>
    <t>Наименование этапа Работ</t>
  </si>
  <si>
    <t>Ед. изм.</t>
  </si>
  <si>
    <t>Кол-во</t>
  </si>
  <si>
    <t>Стоимость Работ, НДС не облагается, руб.</t>
  </si>
  <si>
    <t>день</t>
  </si>
  <si>
    <t>Цена за ед., руб.</t>
  </si>
  <si>
    <t>Итого всего по Договору, в т.ч.:</t>
  </si>
  <si>
    <t>Прочие расходы</t>
  </si>
  <si>
    <t>комплект</t>
  </si>
  <si>
    <t>кг</t>
  </si>
  <si>
    <t>м.п.</t>
  </si>
  <si>
    <t xml:space="preserve">Смета </t>
  </si>
  <si>
    <t>п/п</t>
  </si>
  <si>
    <t>м.кв.</t>
  </si>
  <si>
    <t>Итого , в т. ч.</t>
  </si>
  <si>
    <t xml:space="preserve">Стоимость материалов </t>
  </si>
  <si>
    <t xml:space="preserve">Стоимость работ </t>
  </si>
  <si>
    <t xml:space="preserve"> Герметизация шпилек крепежных хомутов трубы</t>
  </si>
  <si>
    <t>Зачеканивание монолитной бетонной стены вокруг шпилек крепежных хомутов трубы безусадочным гидроизоляционным составом методом ручной тромбовки.</t>
  </si>
  <si>
    <t>Устройство жесткоэластичного гидроизоляционного слоя вокруг шпилек.</t>
  </si>
  <si>
    <t>Стоимость работ всего по Договору</t>
  </si>
  <si>
    <t>Стоимость материалов всего по Договору + прочие и накладные расходы</t>
  </si>
  <si>
    <t>материал: безусадочный пенетрирующий гидроизоляционный состав Басф МастерСил 501 или его аналог.</t>
  </si>
  <si>
    <t xml:space="preserve"> Герметизация внешней стены коридора эвакуационного выхода</t>
  </si>
  <si>
    <t xml:space="preserve">Расшивка холодного шва бетонирования примыкания пол - стена </t>
  </si>
  <si>
    <t>Очистка и влагонасыщение холодного шва бетонирования примыкания  пол - стена</t>
  </si>
  <si>
    <t>Влажный уход ( влагонасыщение ) за восстановленным участком</t>
  </si>
  <si>
    <t xml:space="preserve">Очистка и влагонасыщение  холодного шва бетонирования и усадочных трещин на стенах </t>
  </si>
  <si>
    <t>Расшивка холодного шва бетонирования и усадочных трещин на стенах</t>
  </si>
  <si>
    <t>Герметизация холодного шва бетонирования примыкания пол - стена методом инъектирования ( нагнетания ):  бурение шпуров (отверстий)</t>
  </si>
  <si>
    <t>Герметизация холодного шва бетонирования примыкания пол - стена методом инъектирования ( нагнетания ):  установка пакеров</t>
  </si>
  <si>
    <t>Герметизация холодного шва бетонирования примыкания пол - стена методом инъектирования ( нагнетания ): инъектирование</t>
  </si>
  <si>
    <t>Герметизация холодного шва бетонирования примыкания пол - стена методом инъектирования ( нагнетания ):  демонтаж пакеров</t>
  </si>
  <si>
    <t>Герметизация холодного шва бетонирования и усадочных трещин на стенах методом инъектирования  ( нагнетания ):  бурение шпуров (отверстий)</t>
  </si>
  <si>
    <t>Герметизация холодного шва бетонирования и усадочных трещин на стенах методом инъектирования  ( нагнетания ):  установка пакеров</t>
  </si>
  <si>
    <t>Герметизация холодного шва бетонирования и усадочных трещин на стенах методом инъектирования  ( нагнетания ):  демонтаж пакеров</t>
  </si>
  <si>
    <t>Герметизация холодного шва бетонирования и усадочных трещин на стенах методом инъектирования  ( нагнетания ):зачеканиванием шпуров безусадочным гидроизоляционным составом.</t>
  </si>
  <si>
    <t xml:space="preserve">Механическая обработка ( легкое  шлифование ) поверхности монолитной стены </t>
  </si>
  <si>
    <t>Обеспылевание и влагонасыщение поверхности монолитной стены</t>
  </si>
  <si>
    <t>Устройство жесткоэластичного пенетрирующего гидроизоляционного слоя на подготовленной поверхности первый слой</t>
  </si>
  <si>
    <t>тонна</t>
  </si>
  <si>
    <t>Сбор строительного мусор и отходов а в мешки</t>
  </si>
  <si>
    <t>материал: пленка, скотч</t>
  </si>
  <si>
    <t>компл</t>
  </si>
  <si>
    <t>Подготовка строительной площадки для проведения строительных работ</t>
  </si>
  <si>
    <t>Загрузка муссорного контейнера</t>
  </si>
  <si>
    <t>Накладные расходы, погрузка разгрузка материалов</t>
  </si>
  <si>
    <t>Транспортные расходы  (для перемещения рабочих и бригады, доставка материалов и оборудования)</t>
  </si>
  <si>
    <t>Перемещение строительного мусора и отходов ручным способом до мусорного контейнера  на расстояние не более 250 метров от места проведения работ</t>
  </si>
  <si>
    <t>материал: строительные мешки, плёнка</t>
  </si>
  <si>
    <t>Мусорный контейнер (доставка и вывоз со строительной площадки)</t>
  </si>
  <si>
    <t>Зачеканивание холодного шва бетонирования примыкания пол - стена безусадочным гидроизоляционным составом методом ручной тромбовки</t>
  </si>
  <si>
    <t>Герметизация холодного шва бетонирования примыкания пол - стена методом инъектирования ( нагнетания ): зачеканиванием шпуров безусадочным гидроизоляционным составом</t>
  </si>
  <si>
    <t>Зачеканивание холодного шва бетонирования и усадочных трещин на стенах безусадочным гидроизоляционным составом методом ручной тромбовки.</t>
  </si>
  <si>
    <t xml:space="preserve">Устройство жесткоэластичного пенетрирующего гидроизоляционного слоя на подготовленной поверхности второй слой </t>
  </si>
  <si>
    <t>материал: безусадочный  гидроизоляционный состав Пенекрит или аналог</t>
  </si>
  <si>
    <t>материал: безусадочный  гидроизоляционный состав Пенекрит или его аналог</t>
  </si>
  <si>
    <t>материал: инъекционный полимерный гидроизоляционный состав Ханзакрил ПУ В2 или его аналог</t>
  </si>
  <si>
    <t>Расшивка монолитной бетонной стены вокруг шпилек крепежных хомутов трубы</t>
  </si>
  <si>
    <t>Очистка и влагонасыщение вокруг шпилек крепежных хомутов трубы</t>
  </si>
  <si>
    <t>Герметизация монолитной бетонной стены вокруг шпилек крепежных хомутов трубы методом инъектирования ( нагнетания ):  бурение шпуров (отверстий)</t>
  </si>
  <si>
    <t>Герметизация монолитной бетонной стены вокруг шпилек крепежных хомутов трубы методом инъектирования ( нагнетания ):  установка пакеров</t>
  </si>
  <si>
    <t>Герметизация монолитной бетонной стены вокруг шпилек крепежных хомутов трубы методом инъектирования ( нагнетания ): инъектирование</t>
  </si>
  <si>
    <t>Герметизация монолитной бетонной стены вокруг шпилек крепежных хомутов трубы методом инъектирования ( нагнетания ):  демонтаж пакеров</t>
  </si>
  <si>
    <t>Герметизация монолитной бетонной стены вокруг шпилек крепежных хомутов трубы методом инъектирования ( нагнетания ): зачеканиванием шпуров безусадочным гидроизоляционным составом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</si>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</sst>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theme="1"/>
      <name val="Source Sans Pro"/>
      <family val="2"/>
      <charset val="204"/>
    </font>
    <font>
      <b/>
      <sz val="11"/>
      <color rgb="FF000000"/>
      <name val="Source Sans Pro"/>
      <family val="2"/>
      <charset val="204"/>
    </font>
    <font>
      <sz val="11"/>
      <color rgb="FF000000"/>
      <name val="Source Sans Pro"/>
      <family val="2"/>
      <charset val="204"/>
    </font>
    <font>
      <sz val="10"/>
      <name val="Arial Cyr"/>
      <charset val="204"/>
    </font>
    <font>
      <b/>
      <sz val="11"/>
      <color theme="1"/>
      <name val="Source Sans Pro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Source Sans Pro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0" fontId="4" fillId="0" borderId="1" xfId="0" applyFont="1" applyBorder="1" applyAlignment="1">
      <alignment vertical="center" wrapText="1"/>
    </xf>
    <xf numFmtId="3" fontId="2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70" zoomScaleNormal="70" workbookViewId="0">
      <selection activeCell="H71" sqref="H71"/>
    </sheetView>
  </sheetViews>
  <sheetFormatPr defaultColWidth="9.140625" defaultRowHeight="15" x14ac:dyDescent="0.25"/>
  <cols>
    <col min="1" max="1" width="6.28515625" style="8" customWidth="1"/>
    <col min="2" max="2" width="45.5703125" style="8" customWidth="1"/>
    <col min="3" max="3" width="12.5703125" style="8" customWidth="1"/>
    <col min="4" max="4" width="8.5703125" style="8" customWidth="1"/>
    <col min="5" max="5" width="11.28515625" style="8" customWidth="1"/>
    <col min="6" max="7" width="13" style="8" customWidth="1"/>
    <col min="8" max="8" width="9.28515625" style="8" customWidth="1"/>
    <col min="9" max="16384" width="9.140625" style="8"/>
  </cols>
  <sheetData>
    <row r="1" spans="1:9" x14ac:dyDescent="0.25">
      <c r="A1" s="7" t="s">
        <v>12</v>
      </c>
    </row>
    <row r="2" spans="1:9" x14ac:dyDescent="0.25">
      <c r="A2" s="28" t="s">
        <v>13</v>
      </c>
      <c r="B2" s="28" t="s">
        <v>1</v>
      </c>
      <c r="C2" s="28" t="s">
        <v>2</v>
      </c>
      <c r="D2" s="28" t="s">
        <v>3</v>
      </c>
      <c r="E2" s="28" t="s">
        <v>6</v>
      </c>
      <c r="F2" s="28" t="s">
        <v>4</v>
      </c>
      <c r="G2" s="9"/>
      <c r="H2" s="9"/>
    </row>
    <row r="3" spans="1:9" x14ac:dyDescent="0.25">
      <c r="A3" s="28"/>
      <c r="B3" s="28"/>
      <c r="C3" s="28"/>
      <c r="D3" s="28"/>
      <c r="E3" s="28"/>
      <c r="F3" s="28"/>
      <c r="G3" s="9"/>
      <c r="H3" s="9"/>
    </row>
    <row r="4" spans="1:9" ht="15" customHeight="1" x14ac:dyDescent="0.25">
      <c r="A4" s="10"/>
      <c r="B4" s="29" t="s">
        <v>24</v>
      </c>
      <c r="C4" s="30"/>
      <c r="D4" s="30"/>
      <c r="E4" s="30"/>
      <c r="F4" s="31"/>
      <c r="G4" s="11"/>
      <c r="H4" s="11"/>
    </row>
    <row r="5" spans="1:9" ht="30" x14ac:dyDescent="0.25">
      <c r="A5" s="1">
        <v>1</v>
      </c>
      <c r="B5" s="2" t="s">
        <v>45</v>
      </c>
      <c r="C5" s="1" t="s">
        <v>44</v>
      </c>
      <c r="D5" s="1">
        <v>1</v>
      </c>
      <c r="E5" s="6">
        <v>2500</v>
      </c>
      <c r="F5" s="6">
        <f t="shared" ref="F5:F41" si="0">ROUND(D5*E5,-1)</f>
        <v>2500</v>
      </c>
      <c r="G5" s="11"/>
      <c r="H5" s="11"/>
    </row>
    <row r="6" spans="1:9" x14ac:dyDescent="0.25">
      <c r="A6" s="1">
        <f>A5+1</f>
        <v>2</v>
      </c>
      <c r="B6" s="15" t="s">
        <v>43</v>
      </c>
      <c r="C6" s="22" t="s">
        <v>44</v>
      </c>
      <c r="D6" s="3">
        <v>1</v>
      </c>
      <c r="E6" s="23">
        <v>1000</v>
      </c>
      <c r="F6" s="24">
        <f t="shared" si="0"/>
        <v>1000</v>
      </c>
      <c r="G6" s="11"/>
      <c r="H6" s="11"/>
    </row>
    <row r="7" spans="1:9" ht="30" x14ac:dyDescent="0.25">
      <c r="A7" s="1">
        <f t="shared" ref="A7:A41" si="1">A6+1</f>
        <v>3</v>
      </c>
      <c r="B7" s="2" t="s">
        <v>25</v>
      </c>
      <c r="C7" s="1" t="s">
        <v>11</v>
      </c>
      <c r="D7" s="1">
        <v>54.5</v>
      </c>
      <c r="E7" s="1">
        <v>550</v>
      </c>
      <c r="F7" s="6">
        <f t="shared" si="0"/>
        <v>29980</v>
      </c>
      <c r="G7" s="11"/>
      <c r="H7" s="14"/>
      <c r="I7" s="18"/>
    </row>
    <row r="8" spans="1:9" ht="30" x14ac:dyDescent="0.25">
      <c r="A8" s="1">
        <f t="shared" si="1"/>
        <v>4</v>
      </c>
      <c r="B8" s="2" t="s">
        <v>26</v>
      </c>
      <c r="C8" s="1" t="s">
        <v>11</v>
      </c>
      <c r="D8" s="1">
        <v>54.5</v>
      </c>
      <c r="E8" s="1">
        <v>100</v>
      </c>
      <c r="F8" s="6">
        <f t="shared" si="0"/>
        <v>5450</v>
      </c>
      <c r="G8" s="11"/>
      <c r="H8" s="14"/>
      <c r="I8" s="18"/>
    </row>
    <row r="9" spans="1:9" ht="60" x14ac:dyDescent="0.25">
      <c r="A9" s="1">
        <f t="shared" si="1"/>
        <v>5</v>
      </c>
      <c r="B9" s="2" t="s">
        <v>52</v>
      </c>
      <c r="C9" s="1" t="s">
        <v>11</v>
      </c>
      <c r="D9" s="1">
        <v>54.5</v>
      </c>
      <c r="E9" s="1">
        <v>590</v>
      </c>
      <c r="F9" s="6">
        <f t="shared" si="0"/>
        <v>32160</v>
      </c>
      <c r="G9" s="11"/>
      <c r="H9" s="14"/>
      <c r="I9" s="18"/>
    </row>
    <row r="10" spans="1:9" ht="36.75" customHeight="1" x14ac:dyDescent="0.25">
      <c r="A10" s="1">
        <f t="shared" si="1"/>
        <v>6</v>
      </c>
      <c r="B10" s="15" t="s">
        <v>57</v>
      </c>
      <c r="C10" s="1" t="s">
        <v>10</v>
      </c>
      <c r="D10" s="1">
        <v>210</v>
      </c>
      <c r="E10" s="1">
        <f>ROUND(255*1.15,-1)</f>
        <v>290</v>
      </c>
      <c r="F10" s="6">
        <f t="shared" si="0"/>
        <v>60900</v>
      </c>
      <c r="G10" s="11"/>
      <c r="H10" s="14"/>
      <c r="I10" s="18"/>
    </row>
    <row r="11" spans="1:9" ht="36.75" customHeight="1" x14ac:dyDescent="0.25">
      <c r="A11" s="1">
        <f t="shared" si="1"/>
        <v>7</v>
      </c>
      <c r="B11" s="2" t="s">
        <v>27</v>
      </c>
      <c r="C11" s="1" t="s">
        <v>11</v>
      </c>
      <c r="D11" s="1">
        <v>54.5</v>
      </c>
      <c r="E11" s="1">
        <v>150</v>
      </c>
      <c r="F11" s="6">
        <f t="shared" si="0"/>
        <v>8180</v>
      </c>
      <c r="G11" s="11"/>
      <c r="H11" s="14"/>
      <c r="I11" s="18"/>
    </row>
    <row r="12" spans="1:9" ht="60" x14ac:dyDescent="0.25">
      <c r="A12" s="1">
        <f t="shared" si="1"/>
        <v>8</v>
      </c>
      <c r="B12" s="2" t="s">
        <v>30</v>
      </c>
      <c r="C12" s="1" t="s">
        <v>11</v>
      </c>
      <c r="D12" s="1">
        <v>54.5</v>
      </c>
      <c r="E12" s="1">
        <v>650</v>
      </c>
      <c r="F12" s="6">
        <f t="shared" si="0"/>
        <v>35430</v>
      </c>
      <c r="G12" s="11"/>
      <c r="H12" s="14"/>
      <c r="I12" s="18"/>
    </row>
    <row r="13" spans="1:9" ht="60" x14ac:dyDescent="0.25">
      <c r="A13" s="1">
        <f t="shared" si="1"/>
        <v>9</v>
      </c>
      <c r="B13" s="2" t="s">
        <v>31</v>
      </c>
      <c r="C13" s="1" t="s">
        <v>11</v>
      </c>
      <c r="D13" s="1">
        <v>54.5</v>
      </c>
      <c r="E13" s="1">
        <v>500</v>
      </c>
      <c r="F13" s="6">
        <f t="shared" si="0"/>
        <v>27250</v>
      </c>
      <c r="G13" s="11"/>
      <c r="H13" s="14"/>
      <c r="I13" s="18"/>
    </row>
    <row r="14" spans="1:9" ht="60" x14ac:dyDescent="0.25">
      <c r="A14" s="1">
        <f t="shared" si="1"/>
        <v>10</v>
      </c>
      <c r="B14" s="2" t="s">
        <v>32</v>
      </c>
      <c r="C14" s="1" t="s">
        <v>11</v>
      </c>
      <c r="D14" s="1">
        <v>54.5</v>
      </c>
      <c r="E14" s="6">
        <v>1350</v>
      </c>
      <c r="F14" s="6">
        <f t="shared" si="0"/>
        <v>73580</v>
      </c>
      <c r="G14" s="11"/>
      <c r="H14" s="14"/>
      <c r="I14" s="18"/>
    </row>
    <row r="15" spans="1:9" ht="45" x14ac:dyDescent="0.25">
      <c r="A15" s="1">
        <f t="shared" si="1"/>
        <v>11</v>
      </c>
      <c r="B15" s="15" t="s">
        <v>58</v>
      </c>
      <c r="C15" s="1" t="s">
        <v>10</v>
      </c>
      <c r="D15" s="1">
        <f>ROUND(D14*2.8,)</f>
        <v>153</v>
      </c>
      <c r="E15" s="1">
        <f>ROUND(35000/44,)</f>
        <v>795</v>
      </c>
      <c r="F15" s="6">
        <f t="shared" si="0"/>
        <v>121640</v>
      </c>
      <c r="G15" s="11"/>
      <c r="H15" s="14"/>
      <c r="I15" s="25"/>
    </row>
    <row r="16" spans="1:9" ht="60" x14ac:dyDescent="0.25">
      <c r="A16" s="1">
        <f t="shared" si="1"/>
        <v>12</v>
      </c>
      <c r="B16" s="2" t="s">
        <v>33</v>
      </c>
      <c r="C16" s="1" t="s">
        <v>11</v>
      </c>
      <c r="D16" s="1">
        <v>54.5</v>
      </c>
      <c r="E16" s="1">
        <v>350</v>
      </c>
      <c r="F16" s="6">
        <f t="shared" si="0"/>
        <v>19080</v>
      </c>
      <c r="G16" s="11"/>
      <c r="H16" s="14"/>
      <c r="I16" s="18"/>
    </row>
    <row r="17" spans="1:9" ht="75" x14ac:dyDescent="0.25">
      <c r="A17" s="1">
        <f t="shared" si="1"/>
        <v>13</v>
      </c>
      <c r="B17" s="2" t="s">
        <v>53</v>
      </c>
      <c r="C17" s="1" t="s">
        <v>11</v>
      </c>
      <c r="D17" s="1">
        <v>54.5</v>
      </c>
      <c r="E17" s="1">
        <v>550</v>
      </c>
      <c r="F17" s="6">
        <f t="shared" si="0"/>
        <v>29980</v>
      </c>
      <c r="G17" s="11"/>
      <c r="H17" s="14"/>
      <c r="I17" s="18"/>
    </row>
    <row r="18" spans="1:9" ht="45" x14ac:dyDescent="0.25">
      <c r="A18" s="1">
        <f t="shared" si="1"/>
        <v>14</v>
      </c>
      <c r="B18" s="15" t="s">
        <v>56</v>
      </c>
      <c r="C18" s="1" t="s">
        <v>10</v>
      </c>
      <c r="D18" s="1">
        <f>D17*1</f>
        <v>54.5</v>
      </c>
      <c r="E18" s="1">
        <f>E10</f>
        <v>290</v>
      </c>
      <c r="F18" s="6">
        <f t="shared" si="0"/>
        <v>15810</v>
      </c>
      <c r="G18" s="11"/>
      <c r="H18" s="14"/>
      <c r="I18" s="18"/>
    </row>
    <row r="19" spans="1:9" ht="30" x14ac:dyDescent="0.25">
      <c r="A19" s="1">
        <f t="shared" si="1"/>
        <v>15</v>
      </c>
      <c r="B19" s="2" t="s">
        <v>29</v>
      </c>
      <c r="C19" s="1" t="s">
        <v>11</v>
      </c>
      <c r="D19" s="1">
        <v>10.7</v>
      </c>
      <c r="E19" s="1">
        <f>E7</f>
        <v>550</v>
      </c>
      <c r="F19" s="6">
        <f t="shared" si="0"/>
        <v>5890</v>
      </c>
      <c r="G19" s="11"/>
      <c r="H19" s="14"/>
      <c r="I19" s="18"/>
    </row>
    <row r="20" spans="1:9" ht="45" x14ac:dyDescent="0.25">
      <c r="A20" s="1">
        <f t="shared" si="1"/>
        <v>16</v>
      </c>
      <c r="B20" s="2" t="s">
        <v>28</v>
      </c>
      <c r="C20" s="1" t="s">
        <v>11</v>
      </c>
      <c r="D20" s="1">
        <v>10.7</v>
      </c>
      <c r="E20" s="1">
        <f>E8</f>
        <v>100</v>
      </c>
      <c r="F20" s="6">
        <f t="shared" si="0"/>
        <v>1070</v>
      </c>
      <c r="G20" s="11"/>
      <c r="H20" s="14"/>
      <c r="I20" s="18"/>
    </row>
    <row r="21" spans="1:9" ht="60" x14ac:dyDescent="0.25">
      <c r="A21" s="1">
        <f t="shared" si="1"/>
        <v>17</v>
      </c>
      <c r="B21" s="2" t="s">
        <v>54</v>
      </c>
      <c r="C21" s="1" t="s">
        <v>11</v>
      </c>
      <c r="D21" s="1">
        <v>10.7</v>
      </c>
      <c r="E21" s="1">
        <f>E9</f>
        <v>590</v>
      </c>
      <c r="F21" s="6">
        <f t="shared" si="0"/>
        <v>6310</v>
      </c>
      <c r="G21" s="11"/>
      <c r="H21" s="14"/>
      <c r="I21" s="18"/>
    </row>
    <row r="22" spans="1:9" ht="45" x14ac:dyDescent="0.25">
      <c r="A22" s="1">
        <f t="shared" si="1"/>
        <v>18</v>
      </c>
      <c r="B22" s="15" t="s">
        <v>57</v>
      </c>
      <c r="C22" s="1" t="s">
        <v>10</v>
      </c>
      <c r="D22" s="1">
        <v>45</v>
      </c>
      <c r="E22" s="1">
        <f>E10</f>
        <v>290</v>
      </c>
      <c r="F22" s="6">
        <f t="shared" si="0"/>
        <v>13050</v>
      </c>
      <c r="G22" s="11"/>
      <c r="H22" s="14"/>
      <c r="I22" s="18"/>
    </row>
    <row r="23" spans="1:9" ht="30" x14ac:dyDescent="0.25">
      <c r="A23" s="1">
        <f t="shared" si="1"/>
        <v>19</v>
      </c>
      <c r="B23" s="2" t="s">
        <v>27</v>
      </c>
      <c r="C23" s="1" t="s">
        <v>11</v>
      </c>
      <c r="D23" s="1">
        <v>10.7</v>
      </c>
      <c r="E23" s="1">
        <v>100</v>
      </c>
      <c r="F23" s="6">
        <f t="shared" si="0"/>
        <v>1070</v>
      </c>
      <c r="G23" s="11"/>
      <c r="H23" s="14"/>
      <c r="I23" s="18"/>
    </row>
    <row r="24" spans="1:9" ht="60" x14ac:dyDescent="0.25">
      <c r="A24" s="1">
        <f t="shared" si="1"/>
        <v>20</v>
      </c>
      <c r="B24" s="2" t="s">
        <v>34</v>
      </c>
      <c r="C24" s="1" t="s">
        <v>11</v>
      </c>
      <c r="D24" s="1">
        <v>10.7</v>
      </c>
      <c r="E24" s="1">
        <f>E12</f>
        <v>650</v>
      </c>
      <c r="F24" s="6">
        <f t="shared" si="0"/>
        <v>6960</v>
      </c>
      <c r="G24" s="11"/>
      <c r="H24" s="14"/>
      <c r="I24" s="18"/>
    </row>
    <row r="25" spans="1:9" ht="60" x14ac:dyDescent="0.25">
      <c r="A25" s="1">
        <f t="shared" si="1"/>
        <v>21</v>
      </c>
      <c r="B25" s="2" t="s">
        <v>35</v>
      </c>
      <c r="C25" s="1" t="s">
        <v>11</v>
      </c>
      <c r="D25" s="1">
        <f>D24</f>
        <v>10.7</v>
      </c>
      <c r="E25" s="1">
        <f>E13</f>
        <v>500</v>
      </c>
      <c r="F25" s="6">
        <f t="shared" si="0"/>
        <v>5350</v>
      </c>
      <c r="G25" s="11"/>
      <c r="H25" s="14"/>
      <c r="I25" s="18"/>
    </row>
    <row r="26" spans="1:9" ht="60" x14ac:dyDescent="0.25">
      <c r="A26" s="1">
        <f t="shared" si="1"/>
        <v>22</v>
      </c>
      <c r="B26" s="2" t="s">
        <v>32</v>
      </c>
      <c r="C26" s="1" t="s">
        <v>11</v>
      </c>
      <c r="D26" s="1">
        <f>D24</f>
        <v>10.7</v>
      </c>
      <c r="E26" s="1">
        <f>E14</f>
        <v>1350</v>
      </c>
      <c r="F26" s="6">
        <f t="shared" si="0"/>
        <v>14450</v>
      </c>
      <c r="G26" s="11"/>
      <c r="H26" s="14"/>
      <c r="I26" s="18"/>
    </row>
    <row r="27" spans="1:9" ht="45" x14ac:dyDescent="0.25">
      <c r="A27" s="1">
        <f t="shared" si="1"/>
        <v>23</v>
      </c>
      <c r="B27" s="15" t="s">
        <v>58</v>
      </c>
      <c r="C27" s="1" t="s">
        <v>10</v>
      </c>
      <c r="D27" s="1">
        <f>ROUND(D26*2.8,)</f>
        <v>30</v>
      </c>
      <c r="E27" s="1">
        <f>E15</f>
        <v>795</v>
      </c>
      <c r="F27" s="6">
        <f t="shared" si="0"/>
        <v>23850</v>
      </c>
      <c r="G27" s="11"/>
      <c r="H27" s="14"/>
      <c r="I27" s="25"/>
    </row>
    <row r="28" spans="1:9" ht="60" x14ac:dyDescent="0.25">
      <c r="A28" s="1">
        <f t="shared" si="1"/>
        <v>24</v>
      </c>
      <c r="B28" s="2" t="s">
        <v>36</v>
      </c>
      <c r="C28" s="1" t="s">
        <v>11</v>
      </c>
      <c r="D28" s="1">
        <f>D21</f>
        <v>10.7</v>
      </c>
      <c r="E28" s="1">
        <f>E16</f>
        <v>350</v>
      </c>
      <c r="F28" s="6">
        <f t="shared" si="0"/>
        <v>3750</v>
      </c>
      <c r="G28" s="11"/>
      <c r="H28" s="14"/>
      <c r="I28" s="18"/>
    </row>
    <row r="29" spans="1:9" ht="75" x14ac:dyDescent="0.25">
      <c r="A29" s="1">
        <f t="shared" si="1"/>
        <v>25</v>
      </c>
      <c r="B29" s="2" t="s">
        <v>37</v>
      </c>
      <c r="C29" s="1" t="s">
        <v>11</v>
      </c>
      <c r="D29" s="1">
        <f>D23</f>
        <v>10.7</v>
      </c>
      <c r="E29" s="1">
        <f>E21</f>
        <v>590</v>
      </c>
      <c r="F29" s="6">
        <f t="shared" si="0"/>
        <v>6310</v>
      </c>
      <c r="G29" s="11"/>
      <c r="H29" s="14"/>
      <c r="I29" s="18"/>
    </row>
    <row r="30" spans="1:9" ht="45" x14ac:dyDescent="0.25">
      <c r="A30" s="1">
        <f t="shared" si="1"/>
        <v>26</v>
      </c>
      <c r="B30" s="15" t="s">
        <v>57</v>
      </c>
      <c r="C30" s="1" t="s">
        <v>10</v>
      </c>
      <c r="D30" s="1">
        <f>D29*1</f>
        <v>10.7</v>
      </c>
      <c r="E30" s="1">
        <f>E10</f>
        <v>290</v>
      </c>
      <c r="F30" s="6">
        <f t="shared" si="0"/>
        <v>3100</v>
      </c>
      <c r="G30" s="11"/>
      <c r="H30" s="14"/>
      <c r="I30" s="18"/>
    </row>
    <row r="31" spans="1:9" ht="45" x14ac:dyDescent="0.25">
      <c r="A31" s="1">
        <f t="shared" si="1"/>
        <v>27</v>
      </c>
      <c r="B31" s="2" t="s">
        <v>38</v>
      </c>
      <c r="C31" s="1" t="s">
        <v>14</v>
      </c>
      <c r="D31" s="1">
        <v>120</v>
      </c>
      <c r="E31" s="1">
        <v>130</v>
      </c>
      <c r="F31" s="6">
        <f t="shared" si="0"/>
        <v>15600</v>
      </c>
      <c r="G31" s="11"/>
      <c r="H31" s="14"/>
      <c r="I31" s="18"/>
    </row>
    <row r="32" spans="1:9" ht="30" x14ac:dyDescent="0.25">
      <c r="A32" s="1">
        <f t="shared" si="1"/>
        <v>28</v>
      </c>
      <c r="B32" s="2" t="s">
        <v>39</v>
      </c>
      <c r="C32" s="1" t="s">
        <v>14</v>
      </c>
      <c r="D32" s="1">
        <v>120</v>
      </c>
      <c r="E32" s="1">
        <v>50</v>
      </c>
      <c r="F32" s="6">
        <f t="shared" si="0"/>
        <v>6000</v>
      </c>
      <c r="G32" s="11"/>
      <c r="H32" s="14"/>
      <c r="I32" s="18"/>
    </row>
    <row r="33" spans="1:9" ht="45" x14ac:dyDescent="0.25">
      <c r="A33" s="1">
        <f t="shared" si="1"/>
        <v>29</v>
      </c>
      <c r="B33" s="2" t="s">
        <v>40</v>
      </c>
      <c r="C33" s="1" t="s">
        <v>14</v>
      </c>
      <c r="D33" s="1">
        <v>120</v>
      </c>
      <c r="E33" s="1">
        <v>350</v>
      </c>
      <c r="F33" s="6">
        <f t="shared" si="0"/>
        <v>42000</v>
      </c>
      <c r="G33" s="11"/>
      <c r="H33" s="14"/>
      <c r="I33" s="18"/>
    </row>
    <row r="34" spans="1:9" ht="45" x14ac:dyDescent="0.25">
      <c r="A34" s="1">
        <f t="shared" si="1"/>
        <v>30</v>
      </c>
      <c r="B34" s="15" t="s">
        <v>23</v>
      </c>
      <c r="C34" s="1" t="s">
        <v>10</v>
      </c>
      <c r="D34" s="1">
        <v>150</v>
      </c>
      <c r="E34" s="1">
        <f>ROUND(4460/30*1.2,-1)</f>
        <v>180</v>
      </c>
      <c r="F34" s="6">
        <f t="shared" si="0"/>
        <v>27000</v>
      </c>
      <c r="G34" s="11"/>
      <c r="H34" s="14"/>
      <c r="I34" s="18"/>
    </row>
    <row r="35" spans="1:9" ht="45" x14ac:dyDescent="0.25">
      <c r="A35" s="1">
        <f t="shared" si="1"/>
        <v>31</v>
      </c>
      <c r="B35" s="2" t="s">
        <v>55</v>
      </c>
      <c r="C35" s="1" t="s">
        <v>14</v>
      </c>
      <c r="D35" s="1">
        <v>120</v>
      </c>
      <c r="E35" s="1">
        <f>E33</f>
        <v>350</v>
      </c>
      <c r="F35" s="6">
        <f t="shared" si="0"/>
        <v>42000</v>
      </c>
      <c r="G35" s="11"/>
      <c r="H35" s="14"/>
      <c r="I35" s="18"/>
    </row>
    <row r="36" spans="1:9" ht="45" x14ac:dyDescent="0.25">
      <c r="A36" s="1">
        <f t="shared" si="1"/>
        <v>32</v>
      </c>
      <c r="B36" s="15" t="s">
        <v>23</v>
      </c>
      <c r="C36" s="1" t="s">
        <v>10</v>
      </c>
      <c r="D36" s="1">
        <v>150</v>
      </c>
      <c r="E36" s="1">
        <f>E34</f>
        <v>180</v>
      </c>
      <c r="F36" s="6">
        <f t="shared" si="0"/>
        <v>27000</v>
      </c>
      <c r="G36" s="11"/>
      <c r="H36" s="14"/>
      <c r="I36" s="18"/>
    </row>
    <row r="37" spans="1:9" ht="30" x14ac:dyDescent="0.25">
      <c r="A37" s="1">
        <f t="shared" si="1"/>
        <v>33</v>
      </c>
      <c r="B37" s="2" t="s">
        <v>27</v>
      </c>
      <c r="C37" s="1" t="s">
        <v>14</v>
      </c>
      <c r="D37" s="1">
        <v>120</v>
      </c>
      <c r="E37" s="1">
        <v>100</v>
      </c>
      <c r="F37" s="6">
        <f t="shared" si="0"/>
        <v>12000</v>
      </c>
      <c r="G37" s="11"/>
      <c r="H37" s="14"/>
      <c r="I37" s="18"/>
    </row>
    <row r="38" spans="1:9" ht="30" x14ac:dyDescent="0.25">
      <c r="A38" s="1">
        <f t="shared" si="1"/>
        <v>34</v>
      </c>
      <c r="B38" s="2" t="s">
        <v>42</v>
      </c>
      <c r="C38" s="1" t="s">
        <v>41</v>
      </c>
      <c r="D38" s="1">
        <v>8</v>
      </c>
      <c r="E38" s="1">
        <v>450</v>
      </c>
      <c r="F38" s="6">
        <f t="shared" si="0"/>
        <v>3600</v>
      </c>
      <c r="G38" s="11"/>
      <c r="H38" s="14"/>
      <c r="I38" s="18"/>
    </row>
    <row r="39" spans="1:9" x14ac:dyDescent="0.25">
      <c r="A39" s="1">
        <f t="shared" si="1"/>
        <v>35</v>
      </c>
      <c r="B39" s="15" t="s">
        <v>50</v>
      </c>
      <c r="C39" s="22" t="s">
        <v>44</v>
      </c>
      <c r="D39" s="3">
        <v>1</v>
      </c>
      <c r="E39" s="23">
        <v>3500</v>
      </c>
      <c r="F39" s="24">
        <f t="shared" si="0"/>
        <v>3500</v>
      </c>
      <c r="G39" s="11"/>
      <c r="H39" s="14"/>
      <c r="I39" s="18"/>
    </row>
    <row r="40" spans="1:9" ht="60" x14ac:dyDescent="0.25">
      <c r="A40" s="1">
        <f t="shared" si="1"/>
        <v>36</v>
      </c>
      <c r="B40" s="2" t="s">
        <v>49</v>
      </c>
      <c r="C40" s="1" t="s">
        <v>41</v>
      </c>
      <c r="D40" s="1">
        <f>D38</f>
        <v>8</v>
      </c>
      <c r="E40" s="1">
        <v>1250</v>
      </c>
      <c r="F40" s="6">
        <f t="shared" si="0"/>
        <v>10000</v>
      </c>
      <c r="G40" s="11"/>
      <c r="H40" s="14"/>
      <c r="I40" s="18"/>
    </row>
    <row r="41" spans="1:9" x14ac:dyDescent="0.25">
      <c r="A41" s="1">
        <f t="shared" si="1"/>
        <v>37</v>
      </c>
      <c r="B41" s="2" t="s">
        <v>46</v>
      </c>
      <c r="C41" s="1" t="s">
        <v>41</v>
      </c>
      <c r="D41" s="1">
        <f>D40</f>
        <v>8</v>
      </c>
      <c r="E41" s="1">
        <v>1500</v>
      </c>
      <c r="F41" s="6">
        <f t="shared" si="0"/>
        <v>12000</v>
      </c>
      <c r="G41" s="11"/>
      <c r="H41" s="14"/>
      <c r="I41" s="18"/>
    </row>
    <row r="42" spans="1:9" x14ac:dyDescent="0.25">
      <c r="A42" s="12"/>
      <c r="B42" s="32" t="s">
        <v>15</v>
      </c>
      <c r="C42" s="32"/>
      <c r="D42" s="32"/>
      <c r="E42" s="32"/>
      <c r="F42" s="13">
        <f>SUM(F44+F43)</f>
        <v>754800</v>
      </c>
      <c r="G42" s="14"/>
      <c r="H42" s="14"/>
    </row>
    <row r="43" spans="1:9" x14ac:dyDescent="0.25">
      <c r="A43" s="12"/>
      <c r="B43" s="32" t="s">
        <v>16</v>
      </c>
      <c r="C43" s="32"/>
      <c r="D43" s="32"/>
      <c r="E43" s="32"/>
      <c r="F43" s="13">
        <f>SUM(F6,F10,F15,F18,F22,F27,F30,F34,F36,F39)</f>
        <v>296850</v>
      </c>
      <c r="G43" s="14"/>
      <c r="H43" s="14"/>
    </row>
    <row r="44" spans="1:9" x14ac:dyDescent="0.25">
      <c r="A44" s="12"/>
      <c r="B44" s="32" t="s">
        <v>17</v>
      </c>
      <c r="C44" s="32"/>
      <c r="D44" s="32"/>
      <c r="E44" s="32"/>
      <c r="F44" s="13">
        <f>SUM(F5,F7,F8,F9,F11,F12,F13,F14,F16,F17,F19,F20,F21,F23,F24,F25,F26,F28,F29,F31,F32,F33,F35,F37,F38,F40,F41)</f>
        <v>457950</v>
      </c>
      <c r="G44" s="14"/>
      <c r="H44" s="14"/>
    </row>
    <row r="45" spans="1:9" x14ac:dyDescent="0.25">
      <c r="A45" s="10"/>
      <c r="B45" s="29" t="s">
        <v>18</v>
      </c>
      <c r="C45" s="30"/>
      <c r="D45" s="30"/>
      <c r="E45" s="30"/>
      <c r="F45" s="31"/>
      <c r="G45" s="14"/>
      <c r="H45" s="14"/>
    </row>
    <row r="46" spans="1:9" ht="30" x14ac:dyDescent="0.25">
      <c r="A46" s="1">
        <f>A41+1</f>
        <v>38</v>
      </c>
      <c r="B46" s="2" t="s">
        <v>45</v>
      </c>
      <c r="C46" s="1" t="s">
        <v>44</v>
      </c>
      <c r="D46" s="1">
        <v>1</v>
      </c>
      <c r="E46" s="6">
        <v>1500</v>
      </c>
      <c r="F46" s="6">
        <f t="shared" ref="F46:F66" si="2">ROUND(D46*E46,-1)</f>
        <v>1500</v>
      </c>
      <c r="G46" s="14"/>
      <c r="H46" s="14"/>
    </row>
    <row r="47" spans="1:9" x14ac:dyDescent="0.25">
      <c r="A47" s="1">
        <f>A46+1</f>
        <v>39</v>
      </c>
      <c r="B47" s="15" t="s">
        <v>43</v>
      </c>
      <c r="C47" s="22" t="s">
        <v>44</v>
      </c>
      <c r="D47" s="3">
        <v>1</v>
      </c>
      <c r="E47" s="23">
        <v>1000</v>
      </c>
      <c r="F47" s="24">
        <f t="shared" si="2"/>
        <v>1000</v>
      </c>
      <c r="G47" s="14"/>
      <c r="H47" s="14"/>
    </row>
    <row r="48" spans="1:9" ht="30" x14ac:dyDescent="0.25">
      <c r="A48" s="1">
        <f>A47+1</f>
        <v>40</v>
      </c>
      <c r="B48" s="2" t="s">
        <v>59</v>
      </c>
      <c r="C48" s="1" t="s">
        <v>0</v>
      </c>
      <c r="D48" s="1">
        <v>15</v>
      </c>
      <c r="E48" s="1">
        <v>850</v>
      </c>
      <c r="F48" s="6">
        <f t="shared" si="2"/>
        <v>12750</v>
      </c>
      <c r="G48" s="14"/>
      <c r="H48" s="14"/>
    </row>
    <row r="49" spans="1:8" ht="30" x14ac:dyDescent="0.25">
      <c r="A49" s="1">
        <f t="shared" ref="A49:A66" si="3">A48+1</f>
        <v>41</v>
      </c>
      <c r="B49" s="2" t="s">
        <v>60</v>
      </c>
      <c r="C49" s="1" t="s">
        <v>0</v>
      </c>
      <c r="D49" s="1">
        <v>15</v>
      </c>
      <c r="E49" s="1">
        <v>450</v>
      </c>
      <c r="F49" s="6">
        <f t="shared" si="2"/>
        <v>6750</v>
      </c>
      <c r="G49" s="14"/>
      <c r="H49" s="14"/>
    </row>
    <row r="50" spans="1:8" ht="60" x14ac:dyDescent="0.25">
      <c r="A50" s="1">
        <f t="shared" si="3"/>
        <v>42</v>
      </c>
      <c r="B50" s="2" t="s">
        <v>19</v>
      </c>
      <c r="C50" s="1" t="s">
        <v>0</v>
      </c>
      <c r="D50" s="1">
        <v>15</v>
      </c>
      <c r="E50" s="1">
        <v>450</v>
      </c>
      <c r="F50" s="6">
        <f t="shared" si="2"/>
        <v>6750</v>
      </c>
      <c r="G50" s="14"/>
      <c r="H50" s="14"/>
    </row>
    <row r="51" spans="1:8" ht="45" x14ac:dyDescent="0.25">
      <c r="A51" s="1">
        <f t="shared" si="3"/>
        <v>43</v>
      </c>
      <c r="B51" s="15" t="s">
        <v>57</v>
      </c>
      <c r="C51" s="1" t="s">
        <v>10</v>
      </c>
      <c r="D51" s="1">
        <v>55</v>
      </c>
      <c r="E51" s="1">
        <f>ROUND(255*1.15,-1)</f>
        <v>290</v>
      </c>
      <c r="F51" s="6">
        <f t="shared" si="2"/>
        <v>15950</v>
      </c>
      <c r="G51" s="14"/>
      <c r="H51" s="14"/>
    </row>
    <row r="52" spans="1:8" ht="30" x14ac:dyDescent="0.25">
      <c r="A52" s="1">
        <f t="shared" si="3"/>
        <v>44</v>
      </c>
      <c r="B52" s="2" t="s">
        <v>27</v>
      </c>
      <c r="C52" s="1" t="s">
        <v>0</v>
      </c>
      <c r="D52" s="1">
        <v>15</v>
      </c>
      <c r="E52" s="1">
        <v>150</v>
      </c>
      <c r="F52" s="6">
        <f t="shared" si="2"/>
        <v>2250</v>
      </c>
      <c r="G52" s="14"/>
      <c r="H52" s="14"/>
    </row>
    <row r="53" spans="1:8" ht="60" x14ac:dyDescent="0.25">
      <c r="A53" s="1">
        <f t="shared" si="3"/>
        <v>45</v>
      </c>
      <c r="B53" s="2" t="s">
        <v>61</v>
      </c>
      <c r="C53" s="1" t="s">
        <v>0</v>
      </c>
      <c r="D53" s="1">
        <v>15</v>
      </c>
      <c r="E53" s="1">
        <v>650</v>
      </c>
      <c r="F53" s="6">
        <f t="shared" si="2"/>
        <v>9750</v>
      </c>
      <c r="G53" s="14"/>
      <c r="H53" s="14"/>
    </row>
    <row r="54" spans="1:8" ht="60" x14ac:dyDescent="0.25">
      <c r="A54" s="1">
        <f t="shared" si="3"/>
        <v>46</v>
      </c>
      <c r="B54" s="2" t="s">
        <v>62</v>
      </c>
      <c r="C54" s="1" t="s">
        <v>0</v>
      </c>
      <c r="D54" s="1">
        <v>15</v>
      </c>
      <c r="E54" s="1">
        <v>2500</v>
      </c>
      <c r="F54" s="6">
        <f t="shared" si="2"/>
        <v>37500</v>
      </c>
      <c r="G54" s="14"/>
      <c r="H54" s="14"/>
    </row>
    <row r="55" spans="1:8" ht="60" x14ac:dyDescent="0.25">
      <c r="A55" s="1">
        <f t="shared" si="3"/>
        <v>47</v>
      </c>
      <c r="B55" s="2" t="s">
        <v>63</v>
      </c>
      <c r="C55" s="1" t="s">
        <v>0</v>
      </c>
      <c r="D55" s="1">
        <v>15</v>
      </c>
      <c r="E55" s="6">
        <v>5500</v>
      </c>
      <c r="F55" s="6">
        <f t="shared" si="2"/>
        <v>82500</v>
      </c>
      <c r="G55" s="14"/>
      <c r="H55" s="14"/>
    </row>
    <row r="56" spans="1:8" ht="45" x14ac:dyDescent="0.25">
      <c r="A56" s="1">
        <f t="shared" si="3"/>
        <v>48</v>
      </c>
      <c r="B56" s="15" t="s">
        <v>58</v>
      </c>
      <c r="C56" s="26" t="s">
        <v>10</v>
      </c>
      <c r="D56" s="26">
        <v>90</v>
      </c>
      <c r="E56" s="26">
        <f>E27</f>
        <v>795</v>
      </c>
      <c r="F56" s="27">
        <f t="shared" si="2"/>
        <v>71550</v>
      </c>
      <c r="G56" s="14"/>
      <c r="H56" s="14"/>
    </row>
    <row r="57" spans="1:8" ht="60" x14ac:dyDescent="0.25">
      <c r="A57" s="1">
        <f t="shared" si="3"/>
        <v>49</v>
      </c>
      <c r="B57" s="2" t="s">
        <v>64</v>
      </c>
      <c r="C57" s="1" t="s">
        <v>0</v>
      </c>
      <c r="D57" s="1">
        <v>15</v>
      </c>
      <c r="E57" s="1">
        <v>350</v>
      </c>
      <c r="F57" s="6">
        <f t="shared" si="2"/>
        <v>5250</v>
      </c>
      <c r="G57" s="14"/>
      <c r="H57" s="14"/>
    </row>
    <row r="58" spans="1:8" ht="75" x14ac:dyDescent="0.25">
      <c r="A58" s="1">
        <f t="shared" si="3"/>
        <v>50</v>
      </c>
      <c r="B58" s="2" t="s">
        <v>65</v>
      </c>
      <c r="C58" s="1" t="s">
        <v>0</v>
      </c>
      <c r="D58" s="1">
        <v>15</v>
      </c>
      <c r="E58" s="1">
        <v>550</v>
      </c>
      <c r="F58" s="6">
        <f t="shared" si="2"/>
        <v>8250</v>
      </c>
      <c r="G58" s="14"/>
      <c r="H58" s="14"/>
    </row>
    <row r="59" spans="1:8" ht="45" x14ac:dyDescent="0.25">
      <c r="A59" s="1">
        <f t="shared" si="3"/>
        <v>51</v>
      </c>
      <c r="B59" s="15" t="s">
        <v>57</v>
      </c>
      <c r="C59" s="26" t="s">
        <v>10</v>
      </c>
      <c r="D59" s="26">
        <f>D58*1</f>
        <v>15</v>
      </c>
      <c r="E59" s="26">
        <f>E22</f>
        <v>290</v>
      </c>
      <c r="F59" s="27">
        <f t="shared" si="2"/>
        <v>4350</v>
      </c>
      <c r="G59" s="14"/>
      <c r="H59" s="14"/>
    </row>
    <row r="60" spans="1:8" ht="30" x14ac:dyDescent="0.25">
      <c r="A60" s="1">
        <f t="shared" si="3"/>
        <v>52</v>
      </c>
      <c r="B60" s="2" t="s">
        <v>20</v>
      </c>
      <c r="C60" s="1" t="s">
        <v>66</v>
      </c>
      <c r="D60" s="1">
        <v>15</v>
      </c>
      <c r="E60" s="1">
        <v>550</v>
      </c>
      <c r="F60" s="6">
        <f t="shared" si="2"/>
        <v>8250</v>
      </c>
      <c r="G60" s="14"/>
      <c r="H60" s="14"/>
    </row>
    <row r="61" spans="1:8" ht="45" x14ac:dyDescent="0.25">
      <c r="A61" s="1">
        <f t="shared" si="3"/>
        <v>53</v>
      </c>
      <c r="B61" s="15" t="s">
        <v>57</v>
      </c>
      <c r="C61" s="26" t="s">
        <v>10</v>
      </c>
      <c r="D61" s="26">
        <v>40</v>
      </c>
      <c r="E61" s="26">
        <f>E59</f>
        <v>290</v>
      </c>
      <c r="F61" s="27">
        <f t="shared" si="2"/>
        <v>11600</v>
      </c>
      <c r="G61" s="14"/>
      <c r="H61" s="14"/>
    </row>
    <row r="62" spans="1:8" ht="30" x14ac:dyDescent="0.25">
      <c r="A62" s="1">
        <f t="shared" si="3"/>
        <v>54</v>
      </c>
      <c r="B62" s="2" t="s">
        <v>27</v>
      </c>
      <c r="C62" s="1" t="s">
        <v>66</v>
      </c>
      <c r="D62" s="1">
        <v>15</v>
      </c>
      <c r="E62" s="1">
        <v>100</v>
      </c>
      <c r="F62" s="6">
        <f t="shared" si="2"/>
        <v>1500</v>
      </c>
      <c r="G62" s="14"/>
      <c r="H62" s="14"/>
    </row>
    <row r="63" spans="1:8" ht="30" x14ac:dyDescent="0.25">
      <c r="A63" s="1">
        <f t="shared" si="3"/>
        <v>55</v>
      </c>
      <c r="B63" s="2" t="s">
        <v>42</v>
      </c>
      <c r="C63" s="1" t="s">
        <v>41</v>
      </c>
      <c r="D63" s="1">
        <v>1</v>
      </c>
      <c r="E63" s="1">
        <v>450</v>
      </c>
      <c r="F63" s="6">
        <f t="shared" si="2"/>
        <v>450</v>
      </c>
      <c r="G63" s="14"/>
      <c r="H63" s="14"/>
    </row>
    <row r="64" spans="1:8" x14ac:dyDescent="0.25">
      <c r="A64" s="1">
        <f t="shared" si="3"/>
        <v>56</v>
      </c>
      <c r="B64" s="15" t="s">
        <v>50</v>
      </c>
      <c r="C64" s="22" t="s">
        <v>44</v>
      </c>
      <c r="D64" s="3">
        <v>1</v>
      </c>
      <c r="E64" s="23">
        <v>1500</v>
      </c>
      <c r="F64" s="24">
        <f t="shared" si="2"/>
        <v>1500</v>
      </c>
      <c r="G64" s="14"/>
      <c r="H64" s="14"/>
    </row>
    <row r="65" spans="1:8" ht="60" x14ac:dyDescent="0.25">
      <c r="A65" s="1">
        <f t="shared" si="3"/>
        <v>57</v>
      </c>
      <c r="B65" s="2" t="s">
        <v>49</v>
      </c>
      <c r="C65" s="1" t="s">
        <v>41</v>
      </c>
      <c r="D65" s="1">
        <f>D63</f>
        <v>1</v>
      </c>
      <c r="E65" s="1">
        <v>1250</v>
      </c>
      <c r="F65" s="6">
        <f t="shared" si="2"/>
        <v>1250</v>
      </c>
      <c r="G65" s="14"/>
      <c r="H65" s="14"/>
    </row>
    <row r="66" spans="1:8" x14ac:dyDescent="0.25">
      <c r="A66" s="1">
        <f t="shared" si="3"/>
        <v>58</v>
      </c>
      <c r="B66" s="2" t="s">
        <v>46</v>
      </c>
      <c r="C66" s="1" t="s">
        <v>41</v>
      </c>
      <c r="D66" s="1">
        <f>D65</f>
        <v>1</v>
      </c>
      <c r="E66" s="1">
        <v>1500</v>
      </c>
      <c r="F66" s="6">
        <f t="shared" si="2"/>
        <v>1500</v>
      </c>
      <c r="G66" s="14"/>
      <c r="H66" s="14"/>
    </row>
    <row r="67" spans="1:8" x14ac:dyDescent="0.25">
      <c r="A67" s="12"/>
      <c r="B67" s="32" t="s">
        <v>15</v>
      </c>
      <c r="C67" s="32"/>
      <c r="D67" s="32"/>
      <c r="E67" s="32"/>
      <c r="F67" s="13">
        <f>SUM(F69+F68)</f>
        <v>292150</v>
      </c>
      <c r="G67" s="14"/>
      <c r="H67" s="14"/>
    </row>
    <row r="68" spans="1:8" x14ac:dyDescent="0.25">
      <c r="A68" s="12"/>
      <c r="B68" s="32" t="s">
        <v>16</v>
      </c>
      <c r="C68" s="32"/>
      <c r="D68" s="32"/>
      <c r="E68" s="32"/>
      <c r="F68" s="13">
        <f>SUM(F47,F51,F56,F61,F64,F59)</f>
        <v>105950</v>
      </c>
      <c r="G68" s="14"/>
      <c r="H68" s="14"/>
    </row>
    <row r="69" spans="1:8" x14ac:dyDescent="0.25">
      <c r="A69" s="12"/>
      <c r="B69" s="32" t="s">
        <v>17</v>
      </c>
      <c r="C69" s="32"/>
      <c r="D69" s="32"/>
      <c r="E69" s="32"/>
      <c r="F69" s="13">
        <f>SUM(F46,F48,F49,F50,F52,F53,F54,F55,F57,F58,F60,F62,F63,F65,F66)</f>
        <v>186200</v>
      </c>
      <c r="G69" s="14"/>
      <c r="H69" s="14"/>
    </row>
    <row r="70" spans="1:8" x14ac:dyDescent="0.25">
      <c r="A70" s="16"/>
      <c r="B70" s="33" t="s">
        <v>8</v>
      </c>
      <c r="C70" s="33" t="s">
        <v>0</v>
      </c>
      <c r="D70" s="33">
        <v>1</v>
      </c>
      <c r="E70" s="33">
        <v>350</v>
      </c>
      <c r="F70" s="33">
        <f t="shared" ref="F70" si="4">D70*E70</f>
        <v>350</v>
      </c>
    </row>
    <row r="71" spans="1:8" ht="45" x14ac:dyDescent="0.25">
      <c r="A71" s="3">
        <f>A66+1</f>
        <v>59</v>
      </c>
      <c r="B71" s="17" t="s">
        <v>48</v>
      </c>
      <c r="C71" s="5" t="s">
        <v>5</v>
      </c>
      <c r="D71" s="4">
        <v>30</v>
      </c>
      <c r="E71" s="4">
        <v>950</v>
      </c>
      <c r="F71" s="6">
        <f t="shared" ref="F71:F73" si="5">ROUND(D71*E71,-1)</f>
        <v>28500</v>
      </c>
    </row>
    <row r="72" spans="1:8" ht="30" x14ac:dyDescent="0.25">
      <c r="A72" s="1">
        <f>A71+1</f>
        <v>60</v>
      </c>
      <c r="B72" s="2" t="s">
        <v>47</v>
      </c>
      <c r="C72" s="5" t="s">
        <v>9</v>
      </c>
      <c r="D72" s="1">
        <v>1</v>
      </c>
      <c r="E72" s="6">
        <v>71400</v>
      </c>
      <c r="F72" s="6">
        <f t="shared" si="5"/>
        <v>71400</v>
      </c>
    </row>
    <row r="73" spans="1:8" ht="30" x14ac:dyDescent="0.25">
      <c r="A73" s="1">
        <f>A72+1</f>
        <v>61</v>
      </c>
      <c r="B73" s="19" t="s">
        <v>51</v>
      </c>
      <c r="C73" s="20" t="s">
        <v>0</v>
      </c>
      <c r="D73" s="21">
        <v>2</v>
      </c>
      <c r="E73" s="21">
        <v>8500</v>
      </c>
      <c r="F73" s="6">
        <f t="shared" si="5"/>
        <v>17000</v>
      </c>
    </row>
    <row r="74" spans="1:8" x14ac:dyDescent="0.25">
      <c r="A74" s="16"/>
      <c r="B74" s="32" t="s">
        <v>7</v>
      </c>
      <c r="C74" s="32"/>
      <c r="D74" s="32"/>
      <c r="E74" s="32"/>
      <c r="F74" s="13">
        <f>SUM(F76+F75)</f>
        <v>1163850</v>
      </c>
    </row>
    <row r="75" spans="1:8" x14ac:dyDescent="0.25">
      <c r="A75" s="16"/>
      <c r="B75" s="32" t="s">
        <v>22</v>
      </c>
      <c r="C75" s="32"/>
      <c r="D75" s="32"/>
      <c r="E75" s="32"/>
      <c r="F75" s="13">
        <f>F43+F71+F72+F73+F68</f>
        <v>519700</v>
      </c>
    </row>
    <row r="76" spans="1:8" x14ac:dyDescent="0.25">
      <c r="A76" s="16"/>
      <c r="B76" s="32" t="s">
        <v>21</v>
      </c>
      <c r="C76" s="32"/>
      <c r="D76" s="32"/>
      <c r="E76" s="32"/>
      <c r="F76" s="13">
        <f>F44+F69</f>
        <v>644150</v>
      </c>
    </row>
  </sheetData>
  <mergeCells count="18">
    <mergeCell ref="B75:E75"/>
    <mergeCell ref="B76:E76"/>
    <mergeCell ref="B45:F45"/>
    <mergeCell ref="B67:E67"/>
    <mergeCell ref="B68:E68"/>
    <mergeCell ref="B69:E69"/>
    <mergeCell ref="B74:E74"/>
    <mergeCell ref="B4:F4"/>
    <mergeCell ref="B42:E42"/>
    <mergeCell ref="B43:E43"/>
    <mergeCell ref="B44:E44"/>
    <mergeCell ref="B70:F70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смета_КП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2021-01-12T13:05:00Z</dcterms:modified>
</cp:coreProperties>
</file>